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28" i="1" l="1"/>
  <c r="J28" i="1" l="1"/>
  <c r="K10" i="1" l="1"/>
  <c r="S20" i="1" l="1"/>
  <c r="O20" i="1"/>
  <c r="M20" i="1"/>
  <c r="E20" i="1"/>
  <c r="I20" i="1"/>
  <c r="I14" i="1"/>
  <c r="M9" i="1" l="1"/>
  <c r="O5" i="1" l="1"/>
  <c r="S2" i="1" l="1"/>
  <c r="U20" i="1" l="1"/>
  <c r="Q20" i="1" l="1"/>
  <c r="B7" i="1" l="1"/>
  <c r="K20" i="1" l="1"/>
  <c r="H28" i="1" l="1"/>
  <c r="W20" i="1" l="1"/>
  <c r="C28" i="1"/>
  <c r="G20" i="1" l="1"/>
  <c r="E22" i="1" l="1"/>
  <c r="L28" i="1" s="1"/>
  <c r="N28" i="1" l="1"/>
</calcChain>
</file>

<file path=xl/sharedStrings.xml><?xml version="1.0" encoding="utf-8"?>
<sst xmlns="http://schemas.openxmlformats.org/spreadsheetml/2006/main" count="185" uniqueCount="87">
  <si>
    <t>preorder</t>
  </si>
  <si>
    <t>vendor</t>
  </si>
  <si>
    <t>MSP</t>
  </si>
  <si>
    <r>
      <rPr>
        <b/>
        <sz val="11"/>
        <color theme="1"/>
        <rFont val="Calibri"/>
        <family val="2"/>
        <scheme val="minor"/>
      </rPr>
      <t xml:space="preserve">Non-recurring costs </t>
    </r>
    <r>
      <rPr>
        <sz val="11"/>
        <color theme="1"/>
        <rFont val="Calibri"/>
        <family val="2"/>
        <scheme val="minor"/>
      </rPr>
      <t>(demo parts)</t>
    </r>
  </si>
  <si>
    <t>NRC total:</t>
  </si>
  <si>
    <t>Shipping costs</t>
  </si>
  <si>
    <t>consumable</t>
  </si>
  <si>
    <t>reason</t>
  </si>
  <si>
    <t>Total (Everything)</t>
  </si>
  <si>
    <t>Total(w/o NRC)</t>
  </si>
  <si>
    <t xml:space="preserve">Overhead % </t>
  </si>
  <si>
    <t>Total shipping</t>
  </si>
  <si>
    <t>Total other overhead</t>
  </si>
  <si>
    <t>Total Consumable</t>
  </si>
  <si>
    <t>Total for parts</t>
  </si>
  <si>
    <t>Overhead is defined as the percentage spent per student that is NOT parts i.e. shipping, consumables, outside services</t>
  </si>
  <si>
    <t>Net cost per student incl. overhead</t>
  </si>
  <si>
    <t>TNC</t>
  </si>
  <si>
    <t>HK</t>
  </si>
  <si>
    <t>EBAY</t>
  </si>
  <si>
    <t>initial wire/conn/etc</t>
  </si>
  <si>
    <t>demoparts</t>
  </si>
  <si>
    <t>controller</t>
  </si>
  <si>
    <t>wire/conn</t>
  </si>
  <si>
    <t>MCM</t>
  </si>
  <si>
    <t>initial 80/20 accy</t>
  </si>
  <si>
    <t>class hardware</t>
  </si>
  <si>
    <t>HK1</t>
  </si>
  <si>
    <t>msp1</t>
  </si>
  <si>
    <t>hk1</t>
  </si>
  <si>
    <t>MSP1</t>
  </si>
  <si>
    <t>MCM1</t>
  </si>
  <si>
    <t>mcm1</t>
  </si>
  <si>
    <t>KELY1</t>
  </si>
  <si>
    <t>kelly1</t>
  </si>
  <si>
    <t>MUIR1</t>
  </si>
  <si>
    <t>HF1</t>
  </si>
  <si>
    <t>hf1</t>
  </si>
  <si>
    <t>SURP1</t>
  </si>
  <si>
    <t>AMZ1</t>
  </si>
  <si>
    <t>SPDM1</t>
  </si>
  <si>
    <t>msp2</t>
  </si>
  <si>
    <t>TSK</t>
  </si>
  <si>
    <t>MSP2</t>
  </si>
  <si>
    <t>KELLY2</t>
  </si>
  <si>
    <t>HK2</t>
  </si>
  <si>
    <t>hk2</t>
  </si>
  <si>
    <t>cstrsales</t>
  </si>
  <si>
    <t>MCM2</t>
  </si>
  <si>
    <t>mcm2</t>
  </si>
  <si>
    <t>Mcm2</t>
  </si>
  <si>
    <t>SPDM2</t>
  </si>
  <si>
    <t>MCM3</t>
  </si>
  <si>
    <t>DIGIKEY</t>
  </si>
  <si>
    <t>MSP3</t>
  </si>
  <si>
    <t>BBS</t>
  </si>
  <si>
    <t>WJ round 1</t>
  </si>
  <si>
    <t>VEX</t>
  </si>
  <si>
    <t>Self</t>
  </si>
  <si>
    <t>KELLY3</t>
  </si>
  <si>
    <t>MCM4</t>
  </si>
  <si>
    <t>MSP4</t>
  </si>
  <si>
    <t>MIT HS</t>
  </si>
  <si>
    <t>WJ blanket PO</t>
  </si>
  <si>
    <t>Total People</t>
  </si>
  <si>
    <t>HD</t>
  </si>
  <si>
    <t>mcm4</t>
  </si>
  <si>
    <t>0250 Al #2</t>
  </si>
  <si>
    <t>0250 Al #1</t>
  </si>
  <si>
    <t>0125 Al #1</t>
  </si>
  <si>
    <t>MCM5</t>
  </si>
  <si>
    <t>Supplied</t>
  </si>
  <si>
    <t>TNC2</t>
  </si>
  <si>
    <t>MSP5</t>
  </si>
  <si>
    <t>MCM6</t>
  </si>
  <si>
    <t>AMZ2</t>
  </si>
  <si>
    <t>MCM7</t>
  </si>
  <si>
    <t>MUIR2</t>
  </si>
  <si>
    <t>TEAM1</t>
  </si>
  <si>
    <t>TEAM2</t>
  </si>
  <si>
    <t>TEAM3</t>
  </si>
  <si>
    <t>TEAM4</t>
  </si>
  <si>
    <t>TEAM5</t>
  </si>
  <si>
    <t>TEAM6</t>
  </si>
  <si>
    <t>TEAM7</t>
  </si>
  <si>
    <t>TEAM8</t>
  </si>
  <si>
    <t>TEAM9 (3 Instructors)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</si>
</sst>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8" fontId="0" fillId="0" borderId="0" xfId="0" applyNumberFormat="1"/>
    <xf numFmtId="0" fontId="1" fillId="0" borderId="0" xfId="0" applyFont="1"/>
    <xf numFmtId="8" fontId="2" fillId="0" borderId="0" xfId="0" applyNumberFormat="1" applyFont="1"/>
    <xf numFmtId="0" fontId="2" fillId="0" borderId="0" xfId="0" applyFont="1"/>
    <xf numFmtId="8" fontId="1" fillId="0" borderId="0" xfId="0" applyNumberFormat="1" applyFont="1"/>
    <xf numFmtId="10" fontId="0" fillId="0" borderId="0" xfId="0" applyNumberFormat="1"/>
    <xf numFmtId="8" fontId="3" fillId="0" borderId="0" xfId="0" applyNumberFormat="1" applyFont="1"/>
    <xf numFmtId="0" fontId="3" fillId="0" borderId="0" xfId="0" applyFont="1"/>
    <xf numFmtId="164" fontId="0" fillId="0" borderId="0" xfId="0" applyNumberFormat="1"/>
    <xf numFmtId="8" fontId="0" fillId="0" borderId="0" xfId="0" applyNumberFormat="1" applyFont="1" applyFill="1" applyBorder="1"/>
    <xf numFmtId="0" fontId="0" fillId="0" borderId="0" xfId="0" applyFont="1" applyFill="1" applyBorder="1"/>
    <xf numFmtId="6" fontId="0" fillId="0" borderId="0" xfId="0" applyNumberFormat="1" applyFont="1" applyFill="1" applyBorder="1"/>
    <xf numFmtId="0" fontId="1" fillId="0" borderId="0" xfId="0" applyFont="1" applyFill="1" applyBorder="1"/>
    <xf numFmtId="8" fontId="0" fillId="0" borderId="0" xfId="0" applyNumberFormat="1" applyFont="1" applyFill="1"/>
    <xf numFmtId="0" fontId="0" fillId="0" borderId="0" xfId="0" applyFont="1" applyFill="1"/>
    <xf numFmtId="8" fontId="4" fillId="0" borderId="0" xfId="0" applyNumberFormat="1" applyFont="1" applyFill="1" applyBorder="1"/>
    <xf numFmtId="0" fontId="4" fillId="0" borderId="0" xfId="0" applyFont="1" applyFill="1" applyBorder="1"/>
    <xf numFmtId="8" fontId="5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topLeftCell="E7" workbookViewId="0">
      <selection activeCell="K14" sqref="K14"/>
    </sheetView>
  </sheetViews>
  <sheetFormatPr defaultRowHeight="15" x14ac:dyDescent="0.25"/>
  <cols>
    <col min="1" max="3" width="9.85546875" bestFit="1" customWidth="1"/>
    <col min="5" max="5" width="9.85546875" bestFit="1" customWidth="1"/>
    <col min="6" max="6" width="9.85546875" customWidth="1"/>
    <col min="8" max="8" width="9.85546875" bestFit="1" customWidth="1"/>
    <col min="10" max="10" width="10.85546875" bestFit="1" customWidth="1"/>
    <col min="11" max="11" width="11.7109375" customWidth="1"/>
    <col min="12" max="12" width="9.85546875" bestFit="1" customWidth="1"/>
  </cols>
  <sheetData>
    <row r="1" spans="1:24" x14ac:dyDescent="0.25">
      <c r="A1" s="2" t="s">
        <v>0</v>
      </c>
      <c r="B1" s="2" t="s">
        <v>1</v>
      </c>
      <c r="E1" t="s">
        <v>78</v>
      </c>
      <c r="G1" t="s">
        <v>79</v>
      </c>
      <c r="I1" t="s">
        <v>80</v>
      </c>
      <c r="K1" t="s">
        <v>81</v>
      </c>
      <c r="M1" t="s">
        <v>82</v>
      </c>
      <c r="O1" t="s">
        <v>83</v>
      </c>
      <c r="Q1" t="s">
        <v>84</v>
      </c>
      <c r="S1" t="s">
        <v>85</v>
      </c>
      <c r="U1" t="s">
        <v>86</v>
      </c>
    </row>
    <row r="2" spans="1:24" x14ac:dyDescent="0.25">
      <c r="A2" s="1">
        <v>137.12</v>
      </c>
      <c r="B2" t="s">
        <v>2</v>
      </c>
      <c r="C2" t="s">
        <v>21</v>
      </c>
      <c r="E2" s="10">
        <v>56.97</v>
      </c>
      <c r="F2" s="11" t="s">
        <v>27</v>
      </c>
      <c r="G2" s="10">
        <v>89.99</v>
      </c>
      <c r="H2" s="11" t="s">
        <v>34</v>
      </c>
      <c r="I2" s="10">
        <v>58.19</v>
      </c>
      <c r="J2" s="11" t="s">
        <v>27</v>
      </c>
      <c r="K2" s="10">
        <v>49.99</v>
      </c>
      <c r="L2" s="11" t="s">
        <v>41</v>
      </c>
      <c r="M2" s="10">
        <v>18.989999999999998</v>
      </c>
      <c r="N2" s="11" t="s">
        <v>28</v>
      </c>
      <c r="O2" s="10">
        <v>59.99</v>
      </c>
      <c r="P2" s="11" t="s">
        <v>28</v>
      </c>
      <c r="Q2" s="10">
        <v>29.99</v>
      </c>
      <c r="R2" s="11" t="s">
        <v>28</v>
      </c>
      <c r="S2" s="10">
        <f>58.99*2</f>
        <v>117.98</v>
      </c>
      <c r="T2" s="11" t="s">
        <v>28</v>
      </c>
      <c r="U2" s="10">
        <v>19.98</v>
      </c>
      <c r="V2" t="s">
        <v>28</v>
      </c>
      <c r="W2" s="3"/>
      <c r="X2" s="4"/>
    </row>
    <row r="3" spans="1:24" x14ac:dyDescent="0.25">
      <c r="A3" s="1">
        <v>202.45</v>
      </c>
      <c r="B3" t="s">
        <v>17</v>
      </c>
      <c r="C3" t="s">
        <v>21</v>
      </c>
      <c r="E3" s="10">
        <v>29.99</v>
      </c>
      <c r="F3" s="11" t="s">
        <v>28</v>
      </c>
      <c r="G3" s="10">
        <v>23.96</v>
      </c>
      <c r="H3" s="11" t="s">
        <v>36</v>
      </c>
      <c r="I3" s="10">
        <v>44</v>
      </c>
      <c r="J3" s="11" t="s">
        <v>19</v>
      </c>
      <c r="K3" s="10">
        <v>23.99</v>
      </c>
      <c r="L3" s="11" t="s">
        <v>43</v>
      </c>
      <c r="M3" s="10">
        <v>19.34</v>
      </c>
      <c r="N3" s="11" t="s">
        <v>32</v>
      </c>
      <c r="O3" s="10">
        <v>29.99</v>
      </c>
      <c r="P3" s="11" t="s">
        <v>28</v>
      </c>
      <c r="Q3" s="10">
        <v>59.99</v>
      </c>
      <c r="R3" s="11" t="s">
        <v>34</v>
      </c>
      <c r="S3" s="10">
        <v>46.99</v>
      </c>
      <c r="T3" s="11" t="s">
        <v>28</v>
      </c>
      <c r="U3" s="10">
        <v>70.88</v>
      </c>
      <c r="V3" t="s">
        <v>29</v>
      </c>
      <c r="W3" s="7"/>
      <c r="X3" s="8"/>
    </row>
    <row r="4" spans="1:24" x14ac:dyDescent="0.25">
      <c r="A4" s="1">
        <v>390</v>
      </c>
      <c r="B4" t="s">
        <v>19</v>
      </c>
      <c r="C4" t="s">
        <v>22</v>
      </c>
      <c r="E4" s="10">
        <v>4.99</v>
      </c>
      <c r="F4" s="11" t="s">
        <v>28</v>
      </c>
      <c r="G4" s="10">
        <v>35.619999999999997</v>
      </c>
      <c r="H4" s="11" t="s">
        <v>19</v>
      </c>
      <c r="I4" s="10">
        <v>32.950000000000003</v>
      </c>
      <c r="J4" s="11" t="s">
        <v>38</v>
      </c>
      <c r="K4" s="10">
        <v>197.94</v>
      </c>
      <c r="L4" s="11" t="s">
        <v>42</v>
      </c>
      <c r="M4" s="10">
        <v>1.32</v>
      </c>
      <c r="N4" s="11" t="s">
        <v>40</v>
      </c>
      <c r="O4" s="10">
        <v>92.85</v>
      </c>
      <c r="P4" s="11" t="s">
        <v>35</v>
      </c>
      <c r="Q4" s="10">
        <v>24.99</v>
      </c>
      <c r="R4" s="11" t="s">
        <v>19</v>
      </c>
      <c r="S4" s="10">
        <v>35.979999999999997</v>
      </c>
      <c r="T4" s="11" t="s">
        <v>41</v>
      </c>
      <c r="U4" s="10">
        <v>245.7</v>
      </c>
      <c r="V4" t="s">
        <v>29</v>
      </c>
      <c r="W4" s="7"/>
      <c r="X4" s="8"/>
    </row>
    <row r="5" spans="1:24" x14ac:dyDescent="0.25">
      <c r="A5" s="1">
        <v>291.73</v>
      </c>
      <c r="B5" t="s">
        <v>18</v>
      </c>
      <c r="C5" t="s">
        <v>23</v>
      </c>
      <c r="E5" s="10">
        <v>44</v>
      </c>
      <c r="F5" s="11" t="s">
        <v>19</v>
      </c>
      <c r="G5" s="10">
        <v>120</v>
      </c>
      <c r="H5" s="11" t="s">
        <v>17</v>
      </c>
      <c r="I5" s="10">
        <v>13.98</v>
      </c>
      <c r="J5" s="11" t="s">
        <v>39</v>
      </c>
      <c r="K5" s="10">
        <v>13.38</v>
      </c>
      <c r="L5" s="11" t="s">
        <v>49</v>
      </c>
      <c r="M5" s="10">
        <v>75.77</v>
      </c>
      <c r="N5" s="11" t="s">
        <v>45</v>
      </c>
      <c r="O5" s="10">
        <f>58.99+14.99</f>
        <v>73.98</v>
      </c>
      <c r="P5" s="11" t="s">
        <v>41</v>
      </c>
      <c r="Q5" s="10">
        <v>11.98</v>
      </c>
      <c r="R5" s="11" t="s">
        <v>38</v>
      </c>
      <c r="S5" s="10">
        <v>10.55</v>
      </c>
      <c r="T5" s="11" t="s">
        <v>49</v>
      </c>
      <c r="U5" s="10">
        <v>229.59</v>
      </c>
      <c r="V5" t="s">
        <v>46</v>
      </c>
      <c r="W5" s="1"/>
    </row>
    <row r="6" spans="1:24" x14ac:dyDescent="0.25">
      <c r="A6" t="s">
        <v>3</v>
      </c>
      <c r="E6" s="10">
        <v>117.15</v>
      </c>
      <c r="F6" s="11" t="s">
        <v>31</v>
      </c>
      <c r="G6" s="10">
        <v>6.36</v>
      </c>
      <c r="H6" s="11" t="s">
        <v>49</v>
      </c>
      <c r="I6" s="10">
        <v>16.079999999999998</v>
      </c>
      <c r="J6" s="11" t="s">
        <v>40</v>
      </c>
      <c r="K6" s="10">
        <v>93.89</v>
      </c>
      <c r="L6" s="11" t="s">
        <v>52</v>
      </c>
      <c r="M6" s="10">
        <v>5.93</v>
      </c>
      <c r="N6" s="11" t="s">
        <v>49</v>
      </c>
      <c r="O6" s="10">
        <v>59</v>
      </c>
      <c r="P6" s="11" t="s">
        <v>44</v>
      </c>
      <c r="Q6" s="10">
        <v>6.95</v>
      </c>
      <c r="R6" s="11" t="s">
        <v>47</v>
      </c>
      <c r="S6" s="10">
        <v>11.59</v>
      </c>
      <c r="T6" s="11" t="s">
        <v>58</v>
      </c>
      <c r="U6" s="10">
        <v>22.88</v>
      </c>
      <c r="V6" t="s">
        <v>46</v>
      </c>
      <c r="W6" s="1"/>
    </row>
    <row r="7" spans="1:24" x14ac:dyDescent="0.25">
      <c r="A7" s="2" t="s">
        <v>4</v>
      </c>
      <c r="B7" s="1">
        <f>SUM(A2:A5)</f>
        <v>1021.3</v>
      </c>
      <c r="E7" s="10">
        <v>13.48</v>
      </c>
      <c r="F7" s="11" t="s">
        <v>39</v>
      </c>
      <c r="G7" s="16">
        <v>61.35</v>
      </c>
      <c r="H7" s="17" t="s">
        <v>68</v>
      </c>
      <c r="I7" s="10">
        <v>70.36</v>
      </c>
      <c r="J7" s="11" t="s">
        <v>50</v>
      </c>
      <c r="K7" s="16">
        <v>61.35</v>
      </c>
      <c r="L7" s="17" t="s">
        <v>68</v>
      </c>
      <c r="M7" s="10">
        <v>8.52</v>
      </c>
      <c r="N7" s="11" t="s">
        <v>51</v>
      </c>
      <c r="O7" s="10">
        <v>26.37</v>
      </c>
      <c r="P7" s="11" t="s">
        <v>52</v>
      </c>
      <c r="Q7" s="10">
        <v>35.200000000000003</v>
      </c>
      <c r="R7" s="11" t="s">
        <v>60</v>
      </c>
      <c r="S7" s="10">
        <v>30</v>
      </c>
      <c r="T7" s="11" t="s">
        <v>58</v>
      </c>
      <c r="U7" s="10">
        <v>19.989999999999998</v>
      </c>
      <c r="V7" t="s">
        <v>41</v>
      </c>
      <c r="W7" s="1"/>
    </row>
    <row r="8" spans="1:24" x14ac:dyDescent="0.25">
      <c r="E8" s="10">
        <v>43.34</v>
      </c>
      <c r="F8" s="11" t="s">
        <v>48</v>
      </c>
      <c r="G8" s="16">
        <v>32.520000000000003</v>
      </c>
      <c r="H8" s="17" t="s">
        <v>69</v>
      </c>
      <c r="I8" s="10">
        <v>7.03</v>
      </c>
      <c r="J8" s="11" t="s">
        <v>51</v>
      </c>
      <c r="K8" s="16">
        <v>32.520000000000003</v>
      </c>
      <c r="L8" s="17" t="s">
        <v>69</v>
      </c>
      <c r="M8" s="10">
        <v>1.03</v>
      </c>
      <c r="N8" s="11" t="s">
        <v>53</v>
      </c>
      <c r="O8" s="10">
        <v>13.99</v>
      </c>
      <c r="P8" s="11" t="s">
        <v>54</v>
      </c>
      <c r="Q8" s="10">
        <v>33.47</v>
      </c>
      <c r="R8" s="11" t="s">
        <v>61</v>
      </c>
      <c r="S8" s="10">
        <v>111.17</v>
      </c>
      <c r="T8" s="11" t="s">
        <v>60</v>
      </c>
      <c r="U8" s="10">
        <v>5.32</v>
      </c>
      <c r="V8" t="s">
        <v>51</v>
      </c>
      <c r="W8" s="1"/>
    </row>
    <row r="9" spans="1:24" x14ac:dyDescent="0.25">
      <c r="A9" s="2" t="s">
        <v>6</v>
      </c>
      <c r="C9" s="2" t="s">
        <v>7</v>
      </c>
      <c r="E9" s="10">
        <v>3.69</v>
      </c>
      <c r="F9" s="11" t="s">
        <v>51</v>
      </c>
      <c r="G9" s="10">
        <v>81.44</v>
      </c>
      <c r="H9" s="11" t="s">
        <v>70</v>
      </c>
      <c r="I9" s="10">
        <v>55.8</v>
      </c>
      <c r="J9" s="11" t="s">
        <v>52</v>
      </c>
      <c r="K9" s="10">
        <v>34.58</v>
      </c>
      <c r="L9" s="11" t="s">
        <v>70</v>
      </c>
      <c r="M9" s="9">
        <f>7.46+3.56</f>
        <v>11.02</v>
      </c>
      <c r="N9" s="11" t="s">
        <v>52</v>
      </c>
      <c r="O9" s="10">
        <v>21.99</v>
      </c>
      <c r="P9" s="11" t="s">
        <v>61</v>
      </c>
      <c r="Q9" s="16">
        <v>61.35</v>
      </c>
      <c r="R9" s="17" t="s">
        <v>68</v>
      </c>
      <c r="S9" s="10">
        <v>9.98</v>
      </c>
      <c r="T9" s="11" t="s">
        <v>61</v>
      </c>
      <c r="U9" s="10">
        <v>331.96</v>
      </c>
      <c r="V9" t="s">
        <v>57</v>
      </c>
      <c r="W9" s="1"/>
    </row>
    <row r="10" spans="1:24" x14ac:dyDescent="0.25">
      <c r="A10" s="1">
        <v>394.5</v>
      </c>
      <c r="B10" t="s">
        <v>24</v>
      </c>
      <c r="C10" t="s">
        <v>20</v>
      </c>
      <c r="E10" s="10">
        <v>20.21</v>
      </c>
      <c r="F10" s="11" t="s">
        <v>65</v>
      </c>
      <c r="G10" s="10">
        <v>10.5</v>
      </c>
      <c r="H10" s="11" t="s">
        <v>72</v>
      </c>
      <c r="I10" s="10">
        <v>26.57</v>
      </c>
      <c r="J10" s="11" t="s">
        <v>60</v>
      </c>
      <c r="K10" s="10">
        <f>37.99+4.99</f>
        <v>42.980000000000004</v>
      </c>
      <c r="L10" s="11" t="s">
        <v>71</v>
      </c>
      <c r="M10" s="10">
        <v>15.98</v>
      </c>
      <c r="N10" s="11" t="s">
        <v>54</v>
      </c>
      <c r="O10" s="16">
        <v>61.35</v>
      </c>
      <c r="P10" s="17" t="s">
        <v>68</v>
      </c>
      <c r="Q10" s="16">
        <v>32.520000000000003</v>
      </c>
      <c r="R10" s="17" t="s">
        <v>69</v>
      </c>
      <c r="S10" s="16">
        <v>61.35</v>
      </c>
      <c r="T10" s="17" t="s">
        <v>68</v>
      </c>
      <c r="U10" s="10">
        <v>42.59</v>
      </c>
      <c r="V10" t="s">
        <v>60</v>
      </c>
      <c r="W10" s="1"/>
    </row>
    <row r="11" spans="1:24" x14ac:dyDescent="0.25">
      <c r="A11" s="1">
        <v>197.95</v>
      </c>
      <c r="B11" t="s">
        <v>24</v>
      </c>
      <c r="C11" t="s">
        <v>25</v>
      </c>
      <c r="E11" s="10">
        <v>15.5</v>
      </c>
      <c r="F11" s="11" t="s">
        <v>66</v>
      </c>
      <c r="G11" s="11"/>
      <c r="H11" s="11"/>
      <c r="I11" s="10">
        <v>46.96</v>
      </c>
      <c r="J11" s="11" t="s">
        <v>61</v>
      </c>
      <c r="K11" s="10">
        <v>12.5</v>
      </c>
      <c r="L11" s="11" t="s">
        <v>72</v>
      </c>
      <c r="M11" s="10">
        <v>219</v>
      </c>
      <c r="N11" s="11" t="s">
        <v>59</v>
      </c>
      <c r="O11" s="16">
        <v>32.520000000000003</v>
      </c>
      <c r="P11" s="17" t="s">
        <v>69</v>
      </c>
      <c r="Q11" s="10">
        <v>7.09</v>
      </c>
      <c r="R11" s="11" t="s">
        <v>70</v>
      </c>
      <c r="S11" s="16">
        <v>32.520000000000003</v>
      </c>
      <c r="T11" s="17" t="s">
        <v>69</v>
      </c>
      <c r="U11" s="10">
        <v>79</v>
      </c>
      <c r="V11" t="s">
        <v>59</v>
      </c>
    </row>
    <row r="12" spans="1:24" x14ac:dyDescent="0.25">
      <c r="A12" s="1">
        <v>224.84</v>
      </c>
      <c r="B12" t="s">
        <v>24</v>
      </c>
      <c r="C12" t="s">
        <v>26</v>
      </c>
      <c r="E12" s="10">
        <v>61.35</v>
      </c>
      <c r="F12" s="11" t="s">
        <v>67</v>
      </c>
      <c r="G12" s="11"/>
      <c r="H12" s="11"/>
      <c r="I12" s="16">
        <v>61.35</v>
      </c>
      <c r="J12" s="17" t="s">
        <v>68</v>
      </c>
      <c r="K12" s="12"/>
      <c r="L12" s="11"/>
      <c r="M12" s="16">
        <v>61.35</v>
      </c>
      <c r="N12" s="17" t="s">
        <v>68</v>
      </c>
      <c r="O12" s="10">
        <v>22.04</v>
      </c>
      <c r="P12" s="11" t="s">
        <v>70</v>
      </c>
      <c r="Q12" s="10">
        <v>4.03</v>
      </c>
      <c r="R12" s="11" t="s">
        <v>74</v>
      </c>
      <c r="S12" s="10">
        <v>7.88</v>
      </c>
      <c r="T12" s="11" t="s">
        <v>70</v>
      </c>
      <c r="U12" s="10"/>
      <c r="V12" s="11"/>
    </row>
    <row r="13" spans="1:24" x14ac:dyDescent="0.25">
      <c r="A13" s="1">
        <v>51.58</v>
      </c>
      <c r="B13" t="s">
        <v>24</v>
      </c>
      <c r="C13" t="s">
        <v>26</v>
      </c>
      <c r="E13" s="16">
        <v>61.35</v>
      </c>
      <c r="F13" s="17" t="s">
        <v>68</v>
      </c>
      <c r="G13" s="11"/>
      <c r="H13" s="11"/>
      <c r="I13" s="16">
        <v>32.520000000000003</v>
      </c>
      <c r="J13" s="17" t="s">
        <v>69</v>
      </c>
      <c r="K13" s="10"/>
      <c r="L13" s="11"/>
      <c r="M13" s="16">
        <v>32.520000000000003</v>
      </c>
      <c r="N13" s="17" t="s">
        <v>69</v>
      </c>
      <c r="O13" s="10">
        <v>27.54</v>
      </c>
      <c r="P13" s="11" t="s">
        <v>76</v>
      </c>
      <c r="Q13" s="11"/>
      <c r="R13" s="11"/>
      <c r="S13" s="10">
        <v>6.8</v>
      </c>
      <c r="T13" s="11" t="s">
        <v>76</v>
      </c>
      <c r="U13" s="10"/>
      <c r="V13" s="11"/>
      <c r="W13" s="1"/>
    </row>
    <row r="14" spans="1:24" x14ac:dyDescent="0.25">
      <c r="A14" s="1">
        <v>79.599999999999994</v>
      </c>
      <c r="B14" t="s">
        <v>24</v>
      </c>
      <c r="C14" t="s">
        <v>26</v>
      </c>
      <c r="E14" s="16">
        <v>32.520000000000003</v>
      </c>
      <c r="F14" s="17" t="s">
        <v>69</v>
      </c>
      <c r="G14" s="11"/>
      <c r="H14" s="11"/>
      <c r="I14" s="11">
        <f>(5.26+0.79)</f>
        <v>6.05</v>
      </c>
      <c r="J14" s="11"/>
      <c r="K14" s="10"/>
      <c r="L14" s="11"/>
      <c r="M14" s="11"/>
      <c r="N14" s="11"/>
      <c r="O14" s="10">
        <v>64.28</v>
      </c>
      <c r="P14" s="11" t="s">
        <v>77</v>
      </c>
      <c r="Q14" s="11"/>
      <c r="R14" s="11"/>
      <c r="S14" s="10"/>
      <c r="T14" s="11"/>
      <c r="U14" s="10"/>
      <c r="W14" s="1"/>
    </row>
    <row r="15" spans="1:24" x14ac:dyDescent="0.25">
      <c r="A15" s="1">
        <v>1500</v>
      </c>
      <c r="B15" t="s">
        <v>62</v>
      </c>
      <c r="C15" t="s">
        <v>63</v>
      </c>
      <c r="E15" s="10">
        <v>4.9800000000000004</v>
      </c>
      <c r="F15" s="11" t="s">
        <v>70</v>
      </c>
      <c r="G15" s="11"/>
      <c r="H15" s="11"/>
      <c r="I15" s="11">
        <v>17.989999999999998</v>
      </c>
      <c r="J15" s="11" t="s">
        <v>73</v>
      </c>
      <c r="K15" s="10"/>
      <c r="L15" s="11"/>
      <c r="M15" s="11"/>
      <c r="N15" s="11"/>
      <c r="O15" s="10"/>
      <c r="P15" s="11"/>
      <c r="Q15" s="11"/>
      <c r="R15" s="11"/>
      <c r="S15" s="10"/>
      <c r="T15" s="11"/>
      <c r="U15" s="10"/>
      <c r="W15" s="1"/>
    </row>
    <row r="16" spans="1:24" x14ac:dyDescent="0.25">
      <c r="A16" s="18">
        <v>1050.42</v>
      </c>
      <c r="B16" s="19" t="s">
        <v>55</v>
      </c>
      <c r="C16" s="19" t="s">
        <v>56</v>
      </c>
      <c r="E16" s="10">
        <v>14.13</v>
      </c>
      <c r="F16" s="11" t="s">
        <v>75</v>
      </c>
      <c r="G16" s="11"/>
      <c r="H16" s="11"/>
      <c r="I16" s="11"/>
      <c r="J16" s="11"/>
      <c r="K16" s="10"/>
      <c r="L16" s="11"/>
      <c r="M16" s="11"/>
      <c r="N16" s="11"/>
      <c r="O16" s="10"/>
      <c r="P16" s="11"/>
      <c r="Q16" s="11"/>
      <c r="R16" s="11"/>
      <c r="S16" s="10"/>
      <c r="T16" s="11"/>
      <c r="U16" s="10"/>
      <c r="W16" s="1"/>
    </row>
    <row r="17" spans="1:23" x14ac:dyDescent="0.25">
      <c r="A17" s="1"/>
      <c r="E17" s="11">
        <v>17.989999999999998</v>
      </c>
      <c r="F17" s="11" t="s">
        <v>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0"/>
      <c r="T17" s="11"/>
      <c r="U17" s="10"/>
      <c r="W17" s="1"/>
    </row>
    <row r="18" spans="1:23" x14ac:dyDescent="0.25">
      <c r="A18" s="1"/>
      <c r="E18" s="13"/>
      <c r="F18" s="11"/>
      <c r="G18" s="11"/>
      <c r="H18" s="11"/>
      <c r="I18" s="11"/>
      <c r="J18" s="11"/>
      <c r="K18" s="10"/>
      <c r="L18" s="11"/>
      <c r="M18" s="11"/>
      <c r="N18" s="11"/>
      <c r="O18" s="11"/>
      <c r="P18" s="11"/>
      <c r="Q18" s="11"/>
      <c r="R18" s="11"/>
      <c r="S18" s="10"/>
      <c r="T18" s="11"/>
      <c r="U18" s="11"/>
    </row>
    <row r="19" spans="1:23" x14ac:dyDescent="0.25">
      <c r="A19" s="1"/>
      <c r="E19" s="13"/>
      <c r="F19" s="11"/>
      <c r="G19" s="11"/>
      <c r="H19" s="11"/>
      <c r="I19" s="11"/>
      <c r="J19" s="11"/>
      <c r="K19" s="10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3" x14ac:dyDescent="0.25">
      <c r="A20" s="1"/>
      <c r="E20" s="9">
        <f>SUM(E2:E19)</f>
        <v>541.64</v>
      </c>
      <c r="G20" s="9">
        <f>SUM(G2:G11)</f>
        <v>461.74</v>
      </c>
      <c r="I20" s="9">
        <f>SUM(I2:I19)</f>
        <v>489.83</v>
      </c>
      <c r="K20" s="1">
        <f>SUM(K2:K11)</f>
        <v>563.12</v>
      </c>
      <c r="M20" s="9">
        <f>SUM(M2:M19)</f>
        <v>470.77</v>
      </c>
      <c r="O20" s="9">
        <f>SUM(O2:O19)</f>
        <v>585.89</v>
      </c>
      <c r="Q20" s="9">
        <f>SUM(Q2:Q13)</f>
        <v>307.55999999999995</v>
      </c>
      <c r="S20" s="9">
        <f>SUM(S2:S19)</f>
        <v>482.79</v>
      </c>
      <c r="U20" s="9">
        <f>SUM(U2:U13)</f>
        <v>1067.8899999999999</v>
      </c>
      <c r="W20">
        <f>SUM(W2:W17)</f>
        <v>0</v>
      </c>
    </row>
    <row r="21" spans="1:23" x14ac:dyDescent="0.25">
      <c r="A21" s="1"/>
      <c r="E21" t="s">
        <v>14</v>
      </c>
      <c r="G21" t="s">
        <v>64</v>
      </c>
    </row>
    <row r="22" spans="1:23" x14ac:dyDescent="0.25">
      <c r="A22" s="1"/>
      <c r="E22" s="1">
        <f xml:space="preserve"> E20 + G20 + I20 + K20 + M20 + O20 + Q20 + S20 + U20</f>
        <v>4971.2299999999996</v>
      </c>
      <c r="G22">
        <v>16</v>
      </c>
    </row>
    <row r="23" spans="1:23" x14ac:dyDescent="0.25">
      <c r="A23" s="1"/>
    </row>
    <row r="24" spans="1:23" x14ac:dyDescent="0.25">
      <c r="A24" s="1"/>
    </row>
    <row r="25" spans="1:23" x14ac:dyDescent="0.25">
      <c r="A25" s="1"/>
    </row>
    <row r="26" spans="1:23" x14ac:dyDescent="0.25">
      <c r="A26" s="1"/>
    </row>
    <row r="27" spans="1:23" x14ac:dyDescent="0.25">
      <c r="A27" s="2" t="s">
        <v>5</v>
      </c>
      <c r="C27" s="2" t="s">
        <v>11</v>
      </c>
      <c r="E27" s="2" t="s">
        <v>12</v>
      </c>
      <c r="H27" s="5" t="s">
        <v>13</v>
      </c>
      <c r="J27" s="2" t="s">
        <v>8</v>
      </c>
      <c r="L27" s="2" t="s">
        <v>9</v>
      </c>
      <c r="N27" s="2" t="s">
        <v>10</v>
      </c>
      <c r="P27" s="2" t="s">
        <v>16</v>
      </c>
    </row>
    <row r="28" spans="1:23" x14ac:dyDescent="0.25">
      <c r="A28" s="14">
        <v>63.27</v>
      </c>
      <c r="B28" s="15" t="s">
        <v>30</v>
      </c>
      <c r="C28" s="1">
        <f>SUM(A28:A109)</f>
        <v>629.63</v>
      </c>
      <c r="H28" s="1">
        <f>SUM(A10:A26)</f>
        <v>3498.8900000000003</v>
      </c>
      <c r="J28" s="1">
        <f>B7 + H28 + C28 + E22</f>
        <v>10121.049999999999</v>
      </c>
      <c r="L28" s="1">
        <f>J28 - B7</f>
        <v>9099.75</v>
      </c>
      <c r="N28" s="6">
        <f>(L28 - E22) / L28</f>
        <v>0.45369598065880934</v>
      </c>
      <c r="P28" s="1">
        <f>J28 / G22</f>
        <v>632.56562499999995</v>
      </c>
    </row>
    <row r="29" spans="1:23" x14ac:dyDescent="0.25">
      <c r="A29" s="14">
        <v>79.63</v>
      </c>
      <c r="B29" s="15" t="s">
        <v>27</v>
      </c>
      <c r="N29" t="s">
        <v>15</v>
      </c>
    </row>
    <row r="30" spans="1:23" x14ac:dyDescent="0.25">
      <c r="A30" s="14"/>
      <c r="B30" s="15" t="s">
        <v>31</v>
      </c>
    </row>
    <row r="31" spans="1:23" x14ac:dyDescent="0.25">
      <c r="A31" s="14">
        <v>31</v>
      </c>
      <c r="B31" s="15" t="s">
        <v>33</v>
      </c>
    </row>
    <row r="32" spans="1:23" x14ac:dyDescent="0.25">
      <c r="A32" s="14">
        <v>0</v>
      </c>
      <c r="B32" s="15" t="s">
        <v>35</v>
      </c>
    </row>
    <row r="33" spans="1:2" x14ac:dyDescent="0.25">
      <c r="A33" s="14">
        <v>8.49</v>
      </c>
      <c r="B33" s="15" t="s">
        <v>37</v>
      </c>
    </row>
    <row r="34" spans="1:2" x14ac:dyDescent="0.25">
      <c r="A34" s="14">
        <v>30.92</v>
      </c>
      <c r="B34" s="15" t="s">
        <v>19</v>
      </c>
    </row>
    <row r="35" spans="1:2" x14ac:dyDescent="0.25">
      <c r="A35" s="14">
        <v>48.6</v>
      </c>
      <c r="B35" s="15" t="s">
        <v>38</v>
      </c>
    </row>
    <row r="36" spans="1:2" x14ac:dyDescent="0.25">
      <c r="A36" s="14">
        <v>5.58</v>
      </c>
      <c r="B36" s="15" t="s">
        <v>39</v>
      </c>
    </row>
    <row r="37" spans="1:2" x14ac:dyDescent="0.25">
      <c r="A37" s="14">
        <v>12.36</v>
      </c>
      <c r="B37" s="15" t="s">
        <v>40</v>
      </c>
    </row>
    <row r="38" spans="1:2" x14ac:dyDescent="0.25">
      <c r="A38" s="14">
        <v>25.86</v>
      </c>
      <c r="B38" s="15" t="s">
        <v>44</v>
      </c>
    </row>
    <row r="39" spans="1:2" x14ac:dyDescent="0.25">
      <c r="A39" s="14">
        <v>41.73</v>
      </c>
      <c r="B39" s="15" t="s">
        <v>45</v>
      </c>
    </row>
    <row r="40" spans="1:2" x14ac:dyDescent="0.25">
      <c r="A40" s="14">
        <v>28.65</v>
      </c>
      <c r="B40" s="15" t="s">
        <v>43</v>
      </c>
    </row>
    <row r="41" spans="1:2" x14ac:dyDescent="0.25">
      <c r="A41" s="14">
        <v>50.65</v>
      </c>
      <c r="B41" s="15" t="s">
        <v>17</v>
      </c>
    </row>
    <row r="42" spans="1:2" x14ac:dyDescent="0.25">
      <c r="A42" s="14">
        <v>5.25</v>
      </c>
      <c r="B42" s="15" t="s">
        <v>47</v>
      </c>
    </row>
    <row r="43" spans="1:2" x14ac:dyDescent="0.25">
      <c r="A43" s="14">
        <v>19.91</v>
      </c>
      <c r="B43" s="15" t="s">
        <v>42</v>
      </c>
    </row>
    <row r="44" spans="1:2" x14ac:dyDescent="0.25">
      <c r="A44" s="14"/>
      <c r="B44" s="15" t="s">
        <v>48</v>
      </c>
    </row>
    <row r="45" spans="1:2" x14ac:dyDescent="0.25">
      <c r="A45" s="14">
        <v>22.69</v>
      </c>
      <c r="B45" s="15" t="s">
        <v>51</v>
      </c>
    </row>
    <row r="46" spans="1:2" x14ac:dyDescent="0.25">
      <c r="A46" s="14"/>
      <c r="B46" s="15" t="s">
        <v>52</v>
      </c>
    </row>
    <row r="47" spans="1:2" x14ac:dyDescent="0.25">
      <c r="A47" s="14">
        <v>0</v>
      </c>
      <c r="B47" s="15" t="s">
        <v>53</v>
      </c>
    </row>
    <row r="48" spans="1:2" x14ac:dyDescent="0.25">
      <c r="A48" s="14">
        <v>42.98</v>
      </c>
      <c r="B48" s="15" t="s">
        <v>54</v>
      </c>
    </row>
    <row r="49" spans="1:2" x14ac:dyDescent="0.25">
      <c r="A49" s="14">
        <v>35.4</v>
      </c>
      <c r="B49" s="15" t="s">
        <v>57</v>
      </c>
    </row>
    <row r="50" spans="1:2" x14ac:dyDescent="0.25">
      <c r="A50" s="14">
        <v>31</v>
      </c>
      <c r="B50" s="15" t="s">
        <v>59</v>
      </c>
    </row>
    <row r="51" spans="1:2" x14ac:dyDescent="0.25">
      <c r="A51" s="14"/>
      <c r="B51" s="15" t="s">
        <v>60</v>
      </c>
    </row>
    <row r="52" spans="1:2" x14ac:dyDescent="0.25">
      <c r="A52" s="14"/>
      <c r="B52" s="15" t="s">
        <v>61</v>
      </c>
    </row>
    <row r="53" spans="1:2" x14ac:dyDescent="0.25">
      <c r="A53" s="14">
        <v>17.25</v>
      </c>
      <c r="B53" s="15" t="s">
        <v>72</v>
      </c>
    </row>
    <row r="54" spans="1:2" x14ac:dyDescent="0.25">
      <c r="A54" s="14">
        <v>21.36</v>
      </c>
      <c r="B54" s="15" t="s">
        <v>73</v>
      </c>
    </row>
    <row r="55" spans="1:2" x14ac:dyDescent="0.25">
      <c r="A55" s="14"/>
      <c r="B55" s="15" t="s">
        <v>70</v>
      </c>
    </row>
    <row r="56" spans="1:2" x14ac:dyDescent="0.25">
      <c r="A56" s="1"/>
      <c r="B56" s="15" t="s">
        <v>74</v>
      </c>
    </row>
    <row r="57" spans="1:2" x14ac:dyDescent="0.25">
      <c r="A57" s="1">
        <v>7.05</v>
      </c>
      <c r="B57" s="15" t="s">
        <v>75</v>
      </c>
    </row>
    <row r="58" spans="1:2" x14ac:dyDescent="0.25">
      <c r="B58" s="15" t="s">
        <v>76</v>
      </c>
    </row>
    <row r="59" spans="1:2" x14ac:dyDescent="0.25">
      <c r="A59" s="1"/>
    </row>
    <row r="60" spans="1:2" x14ac:dyDescent="0.25">
      <c r="A60" s="1"/>
    </row>
    <row r="62" spans="1:2" x14ac:dyDescent="0.25">
      <c r="A62" s="1"/>
    </row>
    <row r="63" spans="1:2" x14ac:dyDescent="0.25">
      <c r="A63" s="1"/>
    </row>
    <row r="64" spans="1:2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3" spans="1:1" x14ac:dyDescent="0.25">
      <c r="A73" s="1"/>
    </row>
    <row r="74" spans="1:1" x14ac:dyDescent="0.25">
      <c r="A74" s="1"/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2013-10-23T05:07:43Z</dcterms:modified>
</cp:coreProperties>
</file>