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O15" i="1" l="1"/>
  <c r="U15" i="1"/>
  <c r="H23" i="1" l="1"/>
  <c r="K12" i="1" l="1"/>
  <c r="K15" i="1" s="1"/>
  <c r="S9" i="1"/>
  <c r="S15" i="1" s="1"/>
  <c r="W10" i="1" l="1"/>
  <c r="W15" i="1" s="1"/>
  <c r="C23" i="1"/>
  <c r="E15" i="1" l="1"/>
  <c r="G15" i="1"/>
  <c r="I15" i="1"/>
  <c r="Q15" i="1"/>
  <c r="M15" i="1"/>
  <c r="B6" i="1" l="1"/>
  <c r="J23" i="1" l="1"/>
  <c r="L23" i="1" s="1"/>
  <c r="N23" i="1"/>
  <c r="P23" i="1"/>
</calcChain>
</file>

<file path=xl/sharedStrings.xml><?xml version="1.0" encoding="utf-8"?>
<sst xmlns="http://schemas.openxmlformats.org/spreadsheetml/2006/main" count="205" uniqueCount="109">
  <si>
    <t>preorder</t>
  </si>
  <si>
    <t>vendor</t>
  </si>
  <si>
    <t>MSP</t>
  </si>
  <si>
    <t>HK</t>
  </si>
  <si>
    <t>ebay-bobzhangxu</t>
  </si>
  <si>
    <t>dgonz</t>
  </si>
  <si>
    <r>
      <rPr>
        <b/>
        <sz val="11"/>
        <color theme="1"/>
        <rFont val="Calibri"/>
        <family val="2"/>
        <scheme val="minor"/>
      </rPr>
      <t xml:space="preserve">Non-recurring costs </t>
    </r>
    <r>
      <rPr>
        <sz val="11"/>
        <color theme="1"/>
        <rFont val="Calibri"/>
        <family val="2"/>
        <scheme val="minor"/>
      </rPr>
      <t>(demo parts)</t>
    </r>
  </si>
  <si>
    <t>NRC total:</t>
  </si>
  <si>
    <t>Shipping costs</t>
  </si>
  <si>
    <t>hk</t>
  </si>
  <si>
    <t>consumable</t>
  </si>
  <si>
    <t>reason</t>
  </si>
  <si>
    <t>WIRING PARTS</t>
  </si>
  <si>
    <t>eB</t>
  </si>
  <si>
    <t>Total (Everything)</t>
  </si>
  <si>
    <t>Total(w/o NRC)</t>
  </si>
  <si>
    <t xml:space="preserve">Overhead % </t>
  </si>
  <si>
    <t>Total shipping</t>
  </si>
  <si>
    <t>Total other overhead</t>
  </si>
  <si>
    <t>Total Consumable</t>
  </si>
  <si>
    <t>Totals</t>
  </si>
  <si>
    <t>Total for parts</t>
  </si>
  <si>
    <t>Students</t>
  </si>
  <si>
    <t>Overhead is defined as the percentage spent per student that is NOT parts i.e. shipping, consumables, outside services</t>
  </si>
  <si>
    <t>kelly</t>
  </si>
  <si>
    <t>Kelly</t>
  </si>
  <si>
    <t>SDP</t>
  </si>
  <si>
    <t>Speedy</t>
  </si>
  <si>
    <t>Razor</t>
  </si>
  <si>
    <t>HK2</t>
  </si>
  <si>
    <t>HK3</t>
  </si>
  <si>
    <t>HK4</t>
  </si>
  <si>
    <t>A3 option</t>
  </si>
  <si>
    <t>P4S</t>
  </si>
  <si>
    <t>Target</t>
  </si>
  <si>
    <t>"Jason"</t>
  </si>
  <si>
    <t>Summit</t>
  </si>
  <si>
    <t>MSP2</t>
  </si>
  <si>
    <t>MCM</t>
  </si>
  <si>
    <t>MSP3</t>
  </si>
  <si>
    <t>SDP2</t>
  </si>
  <si>
    <t>Caster</t>
  </si>
  <si>
    <t>OM</t>
  </si>
  <si>
    <t>P4S2</t>
  </si>
  <si>
    <t>ESP</t>
  </si>
  <si>
    <t>KELLY2</t>
  </si>
  <si>
    <t>AMZ</t>
  </si>
  <si>
    <t>HK5</t>
  </si>
  <si>
    <t>eB-bearing</t>
  </si>
  <si>
    <t>eb-bearing</t>
  </si>
  <si>
    <t>MCM3</t>
  </si>
  <si>
    <t>eB-bearing2</t>
  </si>
  <si>
    <t>eb-bearing2</t>
  </si>
  <si>
    <t>Sensor Boards</t>
  </si>
  <si>
    <t>HK-preorder</t>
  </si>
  <si>
    <t>SDP3</t>
  </si>
  <si>
    <t>MCM4</t>
  </si>
  <si>
    <t>SURPLUS</t>
  </si>
  <si>
    <t>MSP4</t>
  </si>
  <si>
    <t>KELLY3</t>
  </si>
  <si>
    <t>Kelly3</t>
  </si>
  <si>
    <t>Sparkfun</t>
  </si>
  <si>
    <t>MSP5</t>
  </si>
  <si>
    <t>MCM5</t>
  </si>
  <si>
    <t>MCM6</t>
  </si>
  <si>
    <t>mcm6</t>
  </si>
  <si>
    <t>public tubing</t>
  </si>
  <si>
    <t>MSP5 EXPRESS</t>
  </si>
  <si>
    <t>SPARE TIRES/TUBES</t>
  </si>
  <si>
    <t>Quickie</t>
  </si>
  <si>
    <t>Mcm-general</t>
  </si>
  <si>
    <t>MCM7</t>
  </si>
  <si>
    <t>ALLELEC</t>
  </si>
  <si>
    <t>Sensor  supplies</t>
  </si>
  <si>
    <t>DIGIKEY</t>
  </si>
  <si>
    <t>Sensor supplies</t>
  </si>
  <si>
    <t>Net cost per student incl. overhead</t>
  </si>
  <si>
    <t>4PCB</t>
  </si>
  <si>
    <t>MCM8</t>
  </si>
  <si>
    <t>Elec wiring supplies</t>
  </si>
  <si>
    <t>eBay</t>
  </si>
  <si>
    <t>Elec wiring supplies &amp; hardware</t>
  </si>
  <si>
    <t>Melon</t>
  </si>
  <si>
    <t>batteryspace</t>
  </si>
  <si>
    <t>AMZ2</t>
  </si>
  <si>
    <t>amz2</t>
  </si>
  <si>
    <t>Batteryspace</t>
  </si>
  <si>
    <t>MCM9</t>
  </si>
  <si>
    <t>Public hardware</t>
  </si>
  <si>
    <t>SPEEDY2</t>
  </si>
  <si>
    <t>Speedy2</t>
  </si>
  <si>
    <t>dfrobot</t>
  </si>
  <si>
    <t>Arduino boards</t>
  </si>
  <si>
    <t>MCM10</t>
  </si>
  <si>
    <t>General public hardware</t>
  </si>
  <si>
    <t>MCM11</t>
  </si>
  <si>
    <t>mcm11</t>
  </si>
  <si>
    <t>DIGIKEY2</t>
  </si>
  <si>
    <t>MSP6</t>
  </si>
  <si>
    <t>STUDENT1</t>
  </si>
  <si>
    <t>STUDENT2</t>
  </si>
  <si>
    <t>STUDENT3</t>
  </si>
  <si>
    <t>STUDENT6</t>
  </si>
  <si>
    <t>STUDENT7</t>
  </si>
  <si>
    <t>STUDENT8</t>
  </si>
  <si>
    <t>STUDENT9</t>
  </si>
  <si>
    <t>STUDENT10</t>
  </si>
  <si>
    <t>STUDENT4/5</t>
  </si>
  <si>
    <t>STUDENT11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</si>
</sst>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1" fillId="0" borderId="0" xfId="0" applyFont="1"/>
    <xf numFmtId="8" fontId="2" fillId="0" borderId="0" xfId="0" applyNumberFormat="1" applyFont="1"/>
    <xf numFmtId="0" fontId="2" fillId="0" borderId="0" xfId="0" applyFont="1"/>
    <xf numFmtId="8" fontId="3" fillId="0" borderId="0" xfId="0" applyNumberFormat="1" applyFont="1"/>
    <xf numFmtId="0" fontId="3" fillId="0" borderId="0" xfId="0" applyFont="1"/>
    <xf numFmtId="8" fontId="1" fillId="0" borderId="0" xfId="0" applyNumberFormat="1" applyFont="1"/>
    <xf numFmtId="10" fontId="0" fillId="0" borderId="0" xfId="0" applyNumberFormat="1"/>
    <xf numFmtId="8" fontId="4" fillId="0" borderId="0" xfId="0" applyNumberFormat="1" applyFont="1"/>
    <xf numFmtId="0" fontId="4" fillId="0" borderId="0" xfId="0" applyFont="1"/>
    <xf numFmtId="8" fontId="5" fillId="0" borderId="0" xfId="0" applyNumberFormat="1" applyFont="1"/>
    <xf numFmtId="0" fontId="5" fillId="0" borderId="0" xfId="0" applyFont="1"/>
    <xf numFmtId="8" fontId="6" fillId="0" borderId="0" xfId="0" applyNumberFormat="1" applyFont="1"/>
    <xf numFmtId="0" fontId="6" fillId="0" borderId="0" xfId="0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workbookViewId="0">
      <selection activeCell="E18" sqref="E18"/>
    </sheetView>
  </sheetViews>
  <sheetFormatPr defaultRowHeight="15" x14ac:dyDescent="0.25"/>
  <cols>
    <col min="3" max="3" width="9.85546875" bestFit="1" customWidth="1"/>
    <col min="5" max="5" width="9.85546875" bestFit="1" customWidth="1"/>
    <col min="8" max="8" width="9.85546875" bestFit="1" customWidth="1"/>
    <col min="10" max="10" width="9.85546875" bestFit="1" customWidth="1"/>
    <col min="11" max="11" width="11.7109375" customWidth="1"/>
    <col min="12" max="12" width="9.85546875" bestFit="1" customWidth="1"/>
  </cols>
  <sheetData>
    <row r="1" spans="1:24" x14ac:dyDescent="0.25">
      <c r="A1" s="2" t="s">
        <v>0</v>
      </c>
      <c r="B1" s="2" t="s">
        <v>1</v>
      </c>
      <c r="E1" t="s">
        <v>99</v>
      </c>
      <c r="G1" t="s">
        <v>100</v>
      </c>
      <c r="I1" t="s">
        <v>101</v>
      </c>
      <c r="K1" t="s">
        <v>107</v>
      </c>
      <c r="M1" t="s">
        <v>102</v>
      </c>
      <c r="O1" t="s">
        <v>103</v>
      </c>
      <c r="Q1" t="s">
        <v>104</v>
      </c>
      <c r="S1" t="s">
        <v>105</v>
      </c>
      <c r="U1" t="s">
        <v>106</v>
      </c>
      <c r="W1" t="s">
        <v>108</v>
      </c>
    </row>
    <row r="2" spans="1:24" x14ac:dyDescent="0.25">
      <c r="A2" s="1">
        <v>145.62</v>
      </c>
      <c r="B2" t="s">
        <v>2</v>
      </c>
      <c r="E2" s="1">
        <v>14.75</v>
      </c>
      <c r="F2" t="s">
        <v>13</v>
      </c>
      <c r="G2" s="1">
        <v>58.19</v>
      </c>
      <c r="H2" t="s">
        <v>29</v>
      </c>
      <c r="I2" s="9">
        <v>59</v>
      </c>
      <c r="J2" s="10" t="s">
        <v>25</v>
      </c>
      <c r="K2" s="5">
        <v>35</v>
      </c>
      <c r="L2" s="6" t="s">
        <v>13</v>
      </c>
      <c r="M2" s="3">
        <v>85.84</v>
      </c>
      <c r="N2" s="4" t="s">
        <v>3</v>
      </c>
      <c r="O2" s="9">
        <v>59</v>
      </c>
      <c r="P2" s="10" t="s">
        <v>25</v>
      </c>
      <c r="Q2" s="9">
        <v>59</v>
      </c>
      <c r="R2" s="10" t="s">
        <v>25</v>
      </c>
      <c r="S2" s="1">
        <v>52.32</v>
      </c>
      <c r="T2" t="s">
        <v>29</v>
      </c>
      <c r="U2" s="1">
        <v>43.99</v>
      </c>
      <c r="V2" t="s">
        <v>28</v>
      </c>
      <c r="W2" s="3">
        <v>45.86</v>
      </c>
      <c r="X2" s="4" t="s">
        <v>9</v>
      </c>
    </row>
    <row r="3" spans="1:24" x14ac:dyDescent="0.25">
      <c r="A3" s="1">
        <v>233.33</v>
      </c>
      <c r="B3" t="s">
        <v>3</v>
      </c>
      <c r="E3" s="1">
        <v>39.97</v>
      </c>
      <c r="F3" t="s">
        <v>46</v>
      </c>
      <c r="G3" s="1">
        <v>39.479999999999997</v>
      </c>
      <c r="H3" t="s">
        <v>29</v>
      </c>
      <c r="I3" s="1">
        <v>25.99</v>
      </c>
      <c r="J3" t="s">
        <v>33</v>
      </c>
      <c r="K3" s="11">
        <v>29.73</v>
      </c>
      <c r="L3" s="12" t="s">
        <v>26</v>
      </c>
      <c r="M3" s="13">
        <v>55.49</v>
      </c>
      <c r="N3" s="14" t="s">
        <v>27</v>
      </c>
      <c r="O3" s="1">
        <v>25.99</v>
      </c>
      <c r="P3" t="s">
        <v>33</v>
      </c>
      <c r="Q3" s="1">
        <v>19.989999999999998</v>
      </c>
      <c r="R3" t="s">
        <v>2</v>
      </c>
      <c r="S3" s="1">
        <v>87.95</v>
      </c>
      <c r="T3" t="s">
        <v>39</v>
      </c>
      <c r="U3" s="1">
        <v>57.83</v>
      </c>
      <c r="V3" t="s">
        <v>38</v>
      </c>
      <c r="W3" s="9">
        <v>59</v>
      </c>
      <c r="X3" s="10" t="s">
        <v>24</v>
      </c>
    </row>
    <row r="4" spans="1:24" x14ac:dyDescent="0.25">
      <c r="A4" s="1">
        <v>160</v>
      </c>
      <c r="B4" t="s">
        <v>4</v>
      </c>
      <c r="D4" t="s">
        <v>35</v>
      </c>
      <c r="E4" s="1">
        <v>54.95</v>
      </c>
      <c r="F4" t="s">
        <v>62</v>
      </c>
      <c r="G4" s="1">
        <v>37.49</v>
      </c>
      <c r="H4" t="s">
        <v>13</v>
      </c>
      <c r="I4" s="1">
        <v>17.989999999999998</v>
      </c>
      <c r="J4" t="s">
        <v>2</v>
      </c>
      <c r="K4" s="1">
        <v>57.9</v>
      </c>
      <c r="L4" t="s">
        <v>36</v>
      </c>
      <c r="M4" s="1">
        <v>5.66</v>
      </c>
      <c r="N4" t="s">
        <v>29</v>
      </c>
      <c r="O4" s="1">
        <v>19.989999999999998</v>
      </c>
      <c r="P4" t="s">
        <v>2</v>
      </c>
      <c r="Q4" s="1">
        <v>49.95</v>
      </c>
      <c r="R4" t="s">
        <v>44</v>
      </c>
      <c r="S4" s="1">
        <v>10.94</v>
      </c>
      <c r="T4" t="s">
        <v>40</v>
      </c>
      <c r="U4" s="1">
        <v>23.99</v>
      </c>
      <c r="V4" t="s">
        <v>39</v>
      </c>
      <c r="W4" s="1">
        <v>19.989999999999998</v>
      </c>
      <c r="X4" t="s">
        <v>2</v>
      </c>
    </row>
    <row r="5" spans="1:24" x14ac:dyDescent="0.25">
      <c r="A5" t="s">
        <v>6</v>
      </c>
      <c r="E5" s="1">
        <v>15.15</v>
      </c>
      <c r="F5" t="s">
        <v>67</v>
      </c>
      <c r="G5" s="1">
        <v>28.63</v>
      </c>
      <c r="H5" t="s">
        <v>40</v>
      </c>
      <c r="I5" s="1">
        <v>19.989999999999998</v>
      </c>
      <c r="J5" t="s">
        <v>2</v>
      </c>
      <c r="K5" s="1">
        <v>81.96</v>
      </c>
      <c r="L5" t="s">
        <v>37</v>
      </c>
      <c r="M5" s="1">
        <v>79.459999999999994</v>
      </c>
      <c r="N5" t="s">
        <v>30</v>
      </c>
      <c r="O5" s="1">
        <v>43.99</v>
      </c>
      <c r="P5" t="s">
        <v>28</v>
      </c>
      <c r="Q5" s="1">
        <v>71.150000000000006</v>
      </c>
      <c r="S5" s="1">
        <v>19.48</v>
      </c>
      <c r="T5" t="s">
        <v>50</v>
      </c>
      <c r="U5" s="1">
        <v>11.36</v>
      </c>
      <c r="V5" t="s">
        <v>40</v>
      </c>
      <c r="W5" s="1">
        <v>43.99</v>
      </c>
      <c r="X5" t="s">
        <v>28</v>
      </c>
    </row>
    <row r="6" spans="1:24" x14ac:dyDescent="0.25">
      <c r="A6" s="2" t="s">
        <v>7</v>
      </c>
      <c r="B6" s="1">
        <f>SUM(A2:A4)</f>
        <v>538.95000000000005</v>
      </c>
      <c r="E6" s="1">
        <v>120</v>
      </c>
      <c r="F6" t="s">
        <v>82</v>
      </c>
      <c r="G6" s="1">
        <v>30.95</v>
      </c>
      <c r="H6" t="s">
        <v>41</v>
      </c>
      <c r="I6" s="1">
        <v>43.99</v>
      </c>
      <c r="J6" t="s">
        <v>28</v>
      </c>
      <c r="K6" s="1">
        <v>78.819999999999993</v>
      </c>
      <c r="L6" t="s">
        <v>38</v>
      </c>
      <c r="M6" s="1">
        <v>19.690000000000001</v>
      </c>
      <c r="N6" t="s">
        <v>31</v>
      </c>
      <c r="O6" s="1">
        <v>9.99</v>
      </c>
      <c r="P6" t="s">
        <v>39</v>
      </c>
      <c r="Q6" s="1">
        <v>29.98</v>
      </c>
      <c r="R6" t="s">
        <v>58</v>
      </c>
      <c r="S6" s="1">
        <v>17.739999999999998</v>
      </c>
      <c r="T6" t="s">
        <v>51</v>
      </c>
      <c r="U6" s="1">
        <v>59</v>
      </c>
      <c r="V6" t="s">
        <v>45</v>
      </c>
      <c r="W6" s="1">
        <v>12.52</v>
      </c>
      <c r="X6" t="s">
        <v>38</v>
      </c>
    </row>
    <row r="7" spans="1:24" x14ac:dyDescent="0.25">
      <c r="E7" s="1">
        <v>59.95</v>
      </c>
      <c r="F7" t="s">
        <v>83</v>
      </c>
      <c r="G7" s="1">
        <v>11.46</v>
      </c>
      <c r="H7" t="s">
        <v>55</v>
      </c>
      <c r="I7" s="1">
        <v>11.36</v>
      </c>
      <c r="J7" t="s">
        <v>5</v>
      </c>
      <c r="K7" s="1">
        <v>15.52</v>
      </c>
      <c r="L7" t="s">
        <v>48</v>
      </c>
      <c r="M7" s="1">
        <v>32.56</v>
      </c>
      <c r="N7" t="s">
        <v>38</v>
      </c>
      <c r="O7" s="1">
        <v>10.15</v>
      </c>
      <c r="P7" t="s">
        <v>40</v>
      </c>
      <c r="Q7" s="1">
        <v>28.99</v>
      </c>
      <c r="R7" t="s">
        <v>84</v>
      </c>
      <c r="S7" s="1">
        <v>15.67</v>
      </c>
      <c r="T7" t="s">
        <v>55</v>
      </c>
      <c r="U7" s="1">
        <v>58.19</v>
      </c>
      <c r="V7" t="s">
        <v>47</v>
      </c>
      <c r="W7" s="1">
        <v>11.36</v>
      </c>
      <c r="X7" t="s">
        <v>40</v>
      </c>
    </row>
    <row r="8" spans="1:24" x14ac:dyDescent="0.25">
      <c r="A8" s="2" t="s">
        <v>10</v>
      </c>
      <c r="C8" s="2" t="s">
        <v>11</v>
      </c>
      <c r="E8" s="1">
        <v>26.03</v>
      </c>
      <c r="F8" t="s">
        <v>97</v>
      </c>
      <c r="G8" s="1">
        <v>12.08</v>
      </c>
      <c r="H8" t="s">
        <v>64</v>
      </c>
      <c r="I8" s="1">
        <v>74.5</v>
      </c>
      <c r="J8" t="s">
        <v>54</v>
      </c>
      <c r="K8" s="1">
        <v>43.48</v>
      </c>
      <c r="L8" t="s">
        <v>56</v>
      </c>
      <c r="M8" s="1">
        <v>2.33</v>
      </c>
      <c r="N8" t="s">
        <v>56</v>
      </c>
      <c r="O8" s="1">
        <v>19.149999999999999</v>
      </c>
      <c r="P8" t="s">
        <v>42</v>
      </c>
      <c r="Q8" s="1">
        <v>5.54</v>
      </c>
      <c r="R8" t="s">
        <v>95</v>
      </c>
      <c r="S8" s="1">
        <v>111.36</v>
      </c>
      <c r="T8" t="s">
        <v>56</v>
      </c>
      <c r="U8" s="1">
        <v>23.07</v>
      </c>
      <c r="V8" t="s">
        <v>50</v>
      </c>
      <c r="W8" s="1">
        <v>25.99</v>
      </c>
      <c r="X8" t="s">
        <v>43</v>
      </c>
    </row>
    <row r="9" spans="1:24" x14ac:dyDescent="0.25">
      <c r="A9" s="1">
        <v>292.81</v>
      </c>
      <c r="B9" t="s">
        <v>3</v>
      </c>
      <c r="C9" t="s">
        <v>12</v>
      </c>
      <c r="E9" s="1">
        <v>19.989999999999998</v>
      </c>
      <c r="F9" t="s">
        <v>98</v>
      </c>
      <c r="G9" s="1">
        <v>15.76</v>
      </c>
      <c r="H9" t="s">
        <v>64</v>
      </c>
      <c r="I9" s="1">
        <v>28.99</v>
      </c>
      <c r="J9" t="s">
        <v>84</v>
      </c>
      <c r="K9" s="1">
        <v>14.99</v>
      </c>
      <c r="L9" t="s">
        <v>57</v>
      </c>
      <c r="M9" s="1">
        <v>41.8</v>
      </c>
      <c r="N9" t="s">
        <v>83</v>
      </c>
      <c r="O9" s="1">
        <v>74.5</v>
      </c>
      <c r="P9" t="s">
        <v>54</v>
      </c>
      <c r="S9">
        <f>48.36+29.1</f>
        <v>77.460000000000008</v>
      </c>
      <c r="T9" t="s">
        <v>64</v>
      </c>
      <c r="U9" s="1">
        <v>22.99</v>
      </c>
      <c r="V9" t="s">
        <v>62</v>
      </c>
      <c r="W9" s="1">
        <v>21</v>
      </c>
      <c r="X9" t="s">
        <v>62</v>
      </c>
    </row>
    <row r="10" spans="1:24" x14ac:dyDescent="0.25">
      <c r="A10" s="1">
        <v>219.8</v>
      </c>
      <c r="B10" t="s">
        <v>77</v>
      </c>
      <c r="C10" t="s">
        <v>53</v>
      </c>
      <c r="I10" s="1">
        <v>13</v>
      </c>
      <c r="J10" t="s">
        <v>89</v>
      </c>
      <c r="K10" s="15">
        <v>198</v>
      </c>
      <c r="L10" t="s">
        <v>60</v>
      </c>
      <c r="O10" s="1">
        <v>28.99</v>
      </c>
      <c r="P10" t="s">
        <v>84</v>
      </c>
      <c r="S10" s="1">
        <v>19.989999999999998</v>
      </c>
      <c r="T10" t="s">
        <v>69</v>
      </c>
      <c r="U10" s="1">
        <v>22.05</v>
      </c>
      <c r="V10" t="s">
        <v>63</v>
      </c>
      <c r="W10">
        <f>22.46+1.99+10.18</f>
        <v>34.629999999999995</v>
      </c>
      <c r="X10" t="s">
        <v>63</v>
      </c>
    </row>
    <row r="11" spans="1:24" x14ac:dyDescent="0.25">
      <c r="A11" s="1">
        <v>17.57</v>
      </c>
      <c r="B11" t="s">
        <v>64</v>
      </c>
      <c r="C11" t="s">
        <v>66</v>
      </c>
      <c r="K11" s="1">
        <v>23</v>
      </c>
      <c r="L11" t="s">
        <v>90</v>
      </c>
      <c r="O11" s="1">
        <v>5.55</v>
      </c>
      <c r="P11" t="s">
        <v>96</v>
      </c>
      <c r="S11" s="1">
        <v>29.98</v>
      </c>
      <c r="T11" t="s">
        <v>62</v>
      </c>
      <c r="U11" s="1">
        <v>28.99</v>
      </c>
      <c r="V11" t="s">
        <v>84</v>
      </c>
      <c r="W11" s="1">
        <v>20.11</v>
      </c>
      <c r="X11" t="s">
        <v>64</v>
      </c>
    </row>
    <row r="12" spans="1:24" x14ac:dyDescent="0.25">
      <c r="A12" s="1">
        <v>135.86000000000001</v>
      </c>
      <c r="B12" t="s">
        <v>2</v>
      </c>
      <c r="C12" t="s">
        <v>68</v>
      </c>
      <c r="E12" s="2" t="s">
        <v>20</v>
      </c>
      <c r="K12">
        <f>7.06+3.17+6.16</f>
        <v>16.39</v>
      </c>
      <c r="L12" t="s">
        <v>65</v>
      </c>
      <c r="S12" s="1">
        <v>59.95</v>
      </c>
      <c r="T12" t="s">
        <v>83</v>
      </c>
      <c r="U12" s="1">
        <v>5.55</v>
      </c>
      <c r="V12" t="s">
        <v>96</v>
      </c>
      <c r="W12" s="1">
        <v>28.99</v>
      </c>
      <c r="X12" t="s">
        <v>84</v>
      </c>
    </row>
    <row r="13" spans="1:24" x14ac:dyDescent="0.25">
      <c r="A13" s="1">
        <v>47.12</v>
      </c>
      <c r="B13" t="s">
        <v>87</v>
      </c>
      <c r="C13" t="s">
        <v>88</v>
      </c>
      <c r="E13" s="2"/>
      <c r="K13" s="1">
        <v>120</v>
      </c>
      <c r="L13" t="s">
        <v>82</v>
      </c>
      <c r="S13" s="1">
        <v>5.55</v>
      </c>
      <c r="T13" t="s">
        <v>95</v>
      </c>
    </row>
    <row r="14" spans="1:24" x14ac:dyDescent="0.25">
      <c r="A14" s="1">
        <v>46</v>
      </c>
      <c r="B14" t="s">
        <v>91</v>
      </c>
      <c r="C14" t="s">
        <v>92</v>
      </c>
      <c r="E14" s="2"/>
      <c r="K14" s="1">
        <v>59.95</v>
      </c>
      <c r="L14" t="s">
        <v>83</v>
      </c>
    </row>
    <row r="15" spans="1:24" x14ac:dyDescent="0.25">
      <c r="A15" s="1">
        <v>54.61</v>
      </c>
      <c r="B15" t="s">
        <v>71</v>
      </c>
      <c r="C15" t="s">
        <v>70</v>
      </c>
      <c r="E15">
        <f>SUM(E2:E10)</f>
        <v>350.78999999999996</v>
      </c>
      <c r="G15">
        <f>SUM(G2:G10)</f>
        <v>234.04</v>
      </c>
      <c r="I15">
        <f>SUM(I2:I10)</f>
        <v>294.81</v>
      </c>
      <c r="K15" s="1">
        <f>SUM(K2:K14)</f>
        <v>774.74</v>
      </c>
      <c r="M15">
        <f>SUM(M2:M10)</f>
        <v>322.83</v>
      </c>
      <c r="O15">
        <f>SUM(O2:O11)</f>
        <v>297.3</v>
      </c>
      <c r="Q15">
        <f>SUM(Q2:Q10)</f>
        <v>264.60000000000002</v>
      </c>
      <c r="S15">
        <f>SUM(S2:S13)</f>
        <v>508.39</v>
      </c>
      <c r="U15">
        <f>SUM(U2:U12)</f>
        <v>357.01000000000005</v>
      </c>
      <c r="W15">
        <f>SUM(W2:W12)</f>
        <v>323.44000000000005</v>
      </c>
    </row>
    <row r="16" spans="1:24" x14ac:dyDescent="0.25">
      <c r="A16" s="1">
        <v>39.799999999999997</v>
      </c>
      <c r="B16" t="s">
        <v>72</v>
      </c>
      <c r="C16" t="s">
        <v>73</v>
      </c>
      <c r="E16" t="s">
        <v>21</v>
      </c>
      <c r="G16" t="s">
        <v>22</v>
      </c>
      <c r="I16" t="s">
        <v>32</v>
      </c>
      <c r="O16" t="s">
        <v>32</v>
      </c>
      <c r="U16" t="s">
        <v>32</v>
      </c>
      <c r="W16" t="s">
        <v>32</v>
      </c>
    </row>
    <row r="17" spans="1:16" x14ac:dyDescent="0.25">
      <c r="A17" s="1">
        <v>68.75</v>
      </c>
      <c r="B17" t="s">
        <v>74</v>
      </c>
      <c r="C17" t="s">
        <v>75</v>
      </c>
      <c r="E17" s="1">
        <f xml:space="preserve"> E15 + G15 + I15 + K15 + M15 + O15 + Q15 + S15 + U15 + W15</f>
        <v>3727.95</v>
      </c>
      <c r="G17">
        <v>11</v>
      </c>
    </row>
    <row r="18" spans="1:16" x14ac:dyDescent="0.25">
      <c r="A18" s="1">
        <v>56.11</v>
      </c>
      <c r="B18" t="s">
        <v>78</v>
      </c>
      <c r="C18" t="s">
        <v>81</v>
      </c>
    </row>
    <row r="19" spans="1:16" x14ac:dyDescent="0.25">
      <c r="A19" s="1">
        <v>35.69</v>
      </c>
      <c r="B19" t="s">
        <v>80</v>
      </c>
      <c r="C19" t="s">
        <v>79</v>
      </c>
    </row>
    <row r="20" spans="1:16" x14ac:dyDescent="0.25">
      <c r="A20" s="1">
        <v>30.58</v>
      </c>
      <c r="B20" t="s">
        <v>93</v>
      </c>
      <c r="C20" t="s">
        <v>94</v>
      </c>
    </row>
    <row r="21" spans="1:16" x14ac:dyDescent="0.25">
      <c r="A21" s="1">
        <v>51.41</v>
      </c>
      <c r="B21" t="s">
        <v>95</v>
      </c>
      <c r="C21" t="s">
        <v>94</v>
      </c>
    </row>
    <row r="22" spans="1:16" x14ac:dyDescent="0.25">
      <c r="A22" s="2" t="s">
        <v>8</v>
      </c>
      <c r="C22" s="2" t="s">
        <v>17</v>
      </c>
      <c r="E22" s="2" t="s">
        <v>18</v>
      </c>
      <c r="H22" s="7" t="s">
        <v>19</v>
      </c>
      <c r="J22" s="2" t="s">
        <v>14</v>
      </c>
      <c r="L22" s="2" t="s">
        <v>15</v>
      </c>
      <c r="N22" s="2" t="s">
        <v>16</v>
      </c>
      <c r="P22" s="2" t="s">
        <v>76</v>
      </c>
    </row>
    <row r="23" spans="1:16" x14ac:dyDescent="0.25">
      <c r="A23" s="3">
        <v>36.79</v>
      </c>
      <c r="B23" s="4" t="s">
        <v>3</v>
      </c>
      <c r="C23" s="1">
        <f>SUM(A23:A104)</f>
        <v>717.98000000000013</v>
      </c>
      <c r="H23" s="1">
        <f>SUM(A9:A21)</f>
        <v>1096.1100000000001</v>
      </c>
      <c r="J23" s="1">
        <f>B6 + H23 + F23 + C23 + E17</f>
        <v>6080.99</v>
      </c>
      <c r="L23" s="1">
        <f>J23 - B6</f>
        <v>5542.04</v>
      </c>
      <c r="N23" s="8">
        <f>(L23 - E17) / L23</f>
        <v>0.32733253459015094</v>
      </c>
      <c r="P23" s="1">
        <f>L23 / 11</f>
        <v>503.82181818181817</v>
      </c>
    </row>
    <row r="24" spans="1:16" x14ac:dyDescent="0.25">
      <c r="A24" s="5">
        <v>34.89</v>
      </c>
      <c r="B24" s="6" t="s">
        <v>13</v>
      </c>
      <c r="N24" t="s">
        <v>23</v>
      </c>
    </row>
    <row r="25" spans="1:16" x14ac:dyDescent="0.25">
      <c r="A25" s="9">
        <v>43</v>
      </c>
      <c r="B25" s="10" t="s">
        <v>24</v>
      </c>
    </row>
    <row r="26" spans="1:16" x14ac:dyDescent="0.25">
      <c r="A26" s="11">
        <v>9.01</v>
      </c>
      <c r="B26" s="12" t="s">
        <v>26</v>
      </c>
    </row>
    <row r="27" spans="1:16" x14ac:dyDescent="0.25">
      <c r="A27" s="13">
        <v>26.1</v>
      </c>
      <c r="B27" s="14" t="s">
        <v>27</v>
      </c>
    </row>
    <row r="28" spans="1:16" x14ac:dyDescent="0.25">
      <c r="A28" s="1">
        <v>10.58</v>
      </c>
      <c r="B28" t="s">
        <v>31</v>
      </c>
    </row>
    <row r="29" spans="1:16" x14ac:dyDescent="0.25">
      <c r="A29" s="1">
        <v>65.39</v>
      </c>
      <c r="B29" t="s">
        <v>29</v>
      </c>
    </row>
    <row r="30" spans="1:16" x14ac:dyDescent="0.25">
      <c r="A30" s="1">
        <v>14.1</v>
      </c>
      <c r="B30" t="s">
        <v>30</v>
      </c>
    </row>
    <row r="31" spans="1:16" x14ac:dyDescent="0.25">
      <c r="A31" s="1">
        <v>27.09</v>
      </c>
      <c r="B31" t="s">
        <v>33</v>
      </c>
    </row>
    <row r="32" spans="1:16" x14ac:dyDescent="0.25">
      <c r="A32" s="1">
        <v>13.17</v>
      </c>
      <c r="B32" t="s">
        <v>2</v>
      </c>
    </row>
    <row r="33" spans="1:2" x14ac:dyDescent="0.25">
      <c r="A33" s="1">
        <v>23.13</v>
      </c>
      <c r="B33" t="s">
        <v>34</v>
      </c>
    </row>
    <row r="34" spans="1:2" x14ac:dyDescent="0.25">
      <c r="A34" s="1">
        <v>11</v>
      </c>
      <c r="B34" t="s">
        <v>13</v>
      </c>
    </row>
    <row r="35" spans="1:2" x14ac:dyDescent="0.25">
      <c r="A35" s="1">
        <v>28.95</v>
      </c>
      <c r="B35" t="s">
        <v>36</v>
      </c>
    </row>
    <row r="36" spans="1:2" x14ac:dyDescent="0.25">
      <c r="A36" s="1">
        <v>12.1</v>
      </c>
      <c r="B36" t="s">
        <v>37</v>
      </c>
    </row>
    <row r="37" spans="1:2" x14ac:dyDescent="0.25">
      <c r="A37" s="1">
        <v>21.82</v>
      </c>
      <c r="B37" t="s">
        <v>38</v>
      </c>
    </row>
    <row r="38" spans="1:2" x14ac:dyDescent="0.25">
      <c r="A38" s="1">
        <v>13.17</v>
      </c>
      <c r="B38" t="s">
        <v>39</v>
      </c>
    </row>
    <row r="39" spans="1:2" x14ac:dyDescent="0.25">
      <c r="A39" s="1">
        <v>12.96</v>
      </c>
      <c r="B39" t="s">
        <v>40</v>
      </c>
    </row>
    <row r="40" spans="1:2" x14ac:dyDescent="0.25">
      <c r="A40" s="1">
        <v>10.71</v>
      </c>
      <c r="B40" t="s">
        <v>41</v>
      </c>
    </row>
    <row r="41" spans="1:2" x14ac:dyDescent="0.25">
      <c r="A41" s="1">
        <v>12.23</v>
      </c>
      <c r="B41" t="s">
        <v>42</v>
      </c>
    </row>
    <row r="42" spans="1:2" x14ac:dyDescent="0.25">
      <c r="A42" s="1">
        <v>5.58</v>
      </c>
      <c r="B42" t="s">
        <v>46</v>
      </c>
    </row>
    <row r="43" spans="1:2" x14ac:dyDescent="0.25">
      <c r="A43" s="1">
        <v>11.01</v>
      </c>
      <c r="B43" t="s">
        <v>43</v>
      </c>
    </row>
    <row r="44" spans="1:2" x14ac:dyDescent="0.25">
      <c r="A44" s="1">
        <v>17.149999999999999</v>
      </c>
      <c r="B44" t="s">
        <v>44</v>
      </c>
    </row>
    <row r="45" spans="1:2" x14ac:dyDescent="0.25">
      <c r="A45" s="1">
        <v>20</v>
      </c>
      <c r="B45" t="s">
        <v>45</v>
      </c>
    </row>
    <row r="46" spans="1:2" x14ac:dyDescent="0.25">
      <c r="A46" s="1">
        <v>25.95</v>
      </c>
      <c r="B46" t="s">
        <v>47</v>
      </c>
    </row>
    <row r="47" spans="1:2" x14ac:dyDescent="0.25">
      <c r="A47" s="1">
        <v>4.8</v>
      </c>
      <c r="B47" t="s">
        <v>49</v>
      </c>
    </row>
    <row r="48" spans="1:2" x14ac:dyDescent="0.25">
      <c r="A48" s="1">
        <v>22</v>
      </c>
      <c r="B48" t="s">
        <v>50</v>
      </c>
    </row>
    <row r="49" spans="1:2" x14ac:dyDescent="0.25">
      <c r="A49" s="1">
        <v>0</v>
      </c>
      <c r="B49" t="s">
        <v>52</v>
      </c>
    </row>
    <row r="50" spans="1:2" x14ac:dyDescent="0.25">
      <c r="A50" s="1">
        <v>10.6</v>
      </c>
      <c r="B50" t="s">
        <v>57</v>
      </c>
    </row>
    <row r="51" spans="1:2" x14ac:dyDescent="0.25">
      <c r="A51" s="1">
        <v>6.05</v>
      </c>
      <c r="B51" t="s">
        <v>58</v>
      </c>
    </row>
    <row r="52" spans="1:2" x14ac:dyDescent="0.25">
      <c r="A52" s="1">
        <v>20</v>
      </c>
      <c r="B52" t="s">
        <v>59</v>
      </c>
    </row>
    <row r="53" spans="1:2" x14ac:dyDescent="0.25">
      <c r="B53" t="s">
        <v>56</v>
      </c>
    </row>
    <row r="54" spans="1:2" x14ac:dyDescent="0.25">
      <c r="A54" s="1">
        <v>7.78</v>
      </c>
      <c r="B54" t="s">
        <v>61</v>
      </c>
    </row>
    <row r="55" spans="1:2" x14ac:dyDescent="0.25">
      <c r="A55" s="1">
        <v>6.05</v>
      </c>
      <c r="B55" t="s">
        <v>62</v>
      </c>
    </row>
    <row r="56" spans="1:2" x14ac:dyDescent="0.25">
      <c r="B56" t="s">
        <v>63</v>
      </c>
    </row>
    <row r="57" spans="1:2" x14ac:dyDescent="0.25">
      <c r="A57" s="1">
        <v>18.48</v>
      </c>
      <c r="B57" t="s">
        <v>64</v>
      </c>
    </row>
    <row r="58" spans="1:2" x14ac:dyDescent="0.25">
      <c r="A58" s="1">
        <v>11.01</v>
      </c>
      <c r="B58" t="s">
        <v>69</v>
      </c>
    </row>
    <row r="59" spans="1:2" x14ac:dyDescent="0.25">
      <c r="A59" s="1">
        <v>6.05</v>
      </c>
      <c r="B59" t="s">
        <v>62</v>
      </c>
    </row>
    <row r="60" spans="1:2" x14ac:dyDescent="0.25">
      <c r="A60" s="1">
        <v>7</v>
      </c>
      <c r="B60" t="s">
        <v>72</v>
      </c>
    </row>
    <row r="61" spans="1:2" x14ac:dyDescent="0.25">
      <c r="A61" s="1">
        <v>5.32</v>
      </c>
      <c r="B61" t="s">
        <v>71</v>
      </c>
    </row>
    <row r="62" spans="1:2" x14ac:dyDescent="0.25">
      <c r="A62" s="1">
        <v>5.1100000000000003</v>
      </c>
      <c r="B62" t="s">
        <v>78</v>
      </c>
    </row>
    <row r="63" spans="1:2" x14ac:dyDescent="0.25">
      <c r="A63" s="1">
        <v>16.95</v>
      </c>
      <c r="B63" t="s">
        <v>85</v>
      </c>
    </row>
    <row r="64" spans="1:2" x14ac:dyDescent="0.25">
      <c r="A64" s="1">
        <v>14.97</v>
      </c>
      <c r="B64" t="s">
        <v>86</v>
      </c>
    </row>
    <row r="65" spans="1:2" x14ac:dyDescent="0.25">
      <c r="A65" s="1">
        <v>5.32</v>
      </c>
      <c r="B65" t="s">
        <v>87</v>
      </c>
    </row>
    <row r="66" spans="1:2" x14ac:dyDescent="0.25">
      <c r="A66" s="1">
        <v>22.97</v>
      </c>
      <c r="B66" t="s">
        <v>90</v>
      </c>
    </row>
    <row r="67" spans="1:2" x14ac:dyDescent="0.25">
      <c r="B67" t="s">
        <v>93</v>
      </c>
    </row>
    <row r="68" spans="1:2" x14ac:dyDescent="0.25">
      <c r="A68" s="1">
        <v>8.14</v>
      </c>
      <c r="B68" t="s">
        <v>97</v>
      </c>
    </row>
    <row r="69" spans="1:2" x14ac:dyDescent="0.25">
      <c r="A69" s="1">
        <v>13.5</v>
      </c>
      <c r="B69" t="s">
        <v>98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2013-10-23T05:06:47Z</dcterms:modified>
</cp:coreProperties>
</file>